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6" sheetId="1" r:id="rId1"/>
  </sheets>
  <definedNames>
    <definedName name="_xlnm.Print_Area" localSheetId="0">'Приложение 6'!$A$1:$L$53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G26"/>
  <c r="M26" s="1"/>
  <c r="G19"/>
  <c r="D47"/>
  <c r="D46"/>
  <c r="D36"/>
  <c r="D31"/>
  <c r="M31" s="1"/>
  <c r="D43"/>
  <c r="C34"/>
  <c r="C36"/>
  <c r="C41"/>
  <c r="C42"/>
  <c r="M42" s="1"/>
  <c r="H33"/>
  <c r="H52" s="1"/>
  <c r="G33"/>
  <c r="H16"/>
  <c r="G16"/>
  <c r="M21"/>
  <c r="M22"/>
  <c r="M10"/>
  <c r="M11"/>
  <c r="M12"/>
  <c r="M13"/>
  <c r="M14"/>
  <c r="M15"/>
  <c r="M16"/>
  <c r="M17"/>
  <c r="M18"/>
  <c r="M20"/>
  <c r="M23"/>
  <c r="M24"/>
  <c r="M25"/>
  <c r="M27"/>
  <c r="M28"/>
  <c r="M29"/>
  <c r="M30"/>
  <c r="M32"/>
  <c r="M34"/>
  <c r="M35"/>
  <c r="M36"/>
  <c r="M37"/>
  <c r="M38"/>
  <c r="M39"/>
  <c r="M40"/>
  <c r="M41"/>
  <c r="M43"/>
  <c r="M44"/>
  <c r="M45"/>
  <c r="M46"/>
  <c r="M47"/>
  <c r="M48"/>
  <c r="M49"/>
  <c r="M50"/>
  <c r="M51"/>
  <c r="M9"/>
  <c r="L52"/>
  <c r="K52"/>
  <c r="J52"/>
  <c r="E52"/>
  <c r="F52"/>
  <c r="I52"/>
  <c r="A11"/>
  <c r="A12" s="1"/>
  <c r="A13" s="1"/>
  <c r="A14" s="1"/>
  <c r="A15" s="1"/>
  <c r="A16" s="1"/>
  <c r="A17" s="1"/>
  <c r="A18" s="1"/>
  <c r="A19" s="1"/>
  <c r="A20" s="1"/>
  <c r="A10"/>
  <c r="G52" l="1"/>
  <c r="M19"/>
  <c r="D52"/>
  <c r="C52"/>
  <c r="M33"/>
  <c r="M52" s="1"/>
</calcChain>
</file>

<file path=xl/sharedStrings.xml><?xml version="1.0" encoding="utf-8"?>
<sst xmlns="http://schemas.openxmlformats.org/spreadsheetml/2006/main" count="63" uniqueCount="63">
  <si>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</si>
  <si>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</si>
  <si>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</si>
  <si>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</si>
  <si>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</si>
  <si>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</si>
  <si>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</si>
  <si>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</si>
  <si>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</si>
  <si>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</si>
  <si>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</si>
  <si>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</si>
  <si>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</si>
  <si>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</si>
  <si>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</si>
  <si>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</si>
  <si>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</si>
  <si>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</si>
  <si>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</si>
  <si>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</si>
  <si>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</si>
  <si>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</si>
  <si>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</si>
  <si>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</si>
  <si>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</si>
  <si>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</si>
  <si>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</si>
  <si>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</si>
  <si>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</si>
  <si>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</si>
  <si>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</si>
  <si>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</si>
  <si>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</si>
  <si>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</si>
  <si>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</si>
  <si>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</si>
  <si>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</si>
  <si>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</si>
  <si>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</si>
  <si>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</si>
  <si>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</si>
  <si>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</si>
  <si>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</si>
  <si>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</si>
  <si>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</si>
  <si>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</si>
  <si>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</si>
  <si>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</si>
  <si>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</si>
  <si>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</si>
  <si>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</si>
  <si>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</si>
  <si>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</si>
  <si>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</si>
  <si>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</si>
  <si>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</si>
  <si>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</si>
  <si>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</si>
  <si>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</si>
  <si>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</si>
  <si>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 xml:space="preserve">Приложение № 6  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</si>
  <si>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30.03.2020г. №3</t>
  </si>
  <si>
    <t>Определение антител классов 
М, G (IgM, IgG)
 к вирусу иммунодефицита человека ВИЧ-1 (Human immunodeficiency virus HIV 1) в крови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</si>
</sst>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abSelected="1" view="pageBreakPreview" zoomScale="75" zoomScaleNormal="100" zoomScaleSheetLayoutView="75" workbookViewId="0">
      <pane xSplit="2" ySplit="8" topLeftCell="C33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13.710937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254" width="9.140625" style="1" customWidth="1"/>
    <col min="255" max="255" width="39.5703125" style="1" customWidth="1"/>
    <col min="256" max="256" width="13.140625" style="1" customWidth="1"/>
    <col min="257" max="257" width="11.28515625" style="1" customWidth="1"/>
    <col min="258" max="16384" width="13.7109375" style="1"/>
  </cols>
  <sheetData>
    <row r="1" spans="1:17">
      <c r="D1" s="7"/>
      <c r="E1" s="7"/>
      <c r="F1" s="7"/>
      <c r="G1" s="7"/>
      <c r="H1" s="7"/>
      <c r="I1" s="11" t="s">
        <v>60</v>
      </c>
      <c r="J1" s="11"/>
      <c r="K1" s="11"/>
      <c r="L1" s="11"/>
    </row>
    <row r="2" spans="1:17" ht="29.25" customHeight="1">
      <c r="D2" s="8"/>
      <c r="E2" s="8"/>
      <c r="F2" s="8"/>
      <c r="G2" s="8"/>
      <c r="H2" s="8"/>
      <c r="I2" s="18" t="s">
        <v>61</v>
      </c>
      <c r="J2" s="18"/>
      <c r="K2" s="18"/>
      <c r="L2" s="18"/>
    </row>
    <row r="3" spans="1:17" ht="9.75" customHeight="1"/>
    <row r="4" spans="1:17" ht="18.75">
      <c r="B4" s="19" t="s">
        <v>14</v>
      </c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7">
      <c r="C5" s="2"/>
      <c r="D5" s="2"/>
      <c r="E5" s="2"/>
      <c r="F5" s="2"/>
      <c r="G5" s="2"/>
      <c r="H5" s="2"/>
      <c r="J5" s="2"/>
      <c r="K5" s="2"/>
    </row>
    <row r="6" spans="1:17" ht="15.75" customHeight="1">
      <c r="A6" s="21" t="s">
        <v>8</v>
      </c>
      <c r="B6" s="20" t="s">
        <v>0</v>
      </c>
      <c r="C6" s="22" t="s">
        <v>59</v>
      </c>
      <c r="D6" s="22"/>
      <c r="E6" s="22"/>
      <c r="F6" s="22"/>
      <c r="G6" s="22"/>
      <c r="H6" s="22"/>
      <c r="I6" s="23" t="s">
        <v>58</v>
      </c>
      <c r="J6" s="23"/>
      <c r="K6" s="23"/>
      <c r="L6" s="23"/>
    </row>
    <row r="7" spans="1:17" s="10" customFormat="1" ht="150" customHeight="1">
      <c r="A7" s="21"/>
      <c r="B7" s="20"/>
      <c r="C7" s="16" t="s">
        <v>1</v>
      </c>
      <c r="D7" s="16" t="s">
        <v>5</v>
      </c>
      <c r="E7" s="16" t="s">
        <v>53</v>
      </c>
      <c r="F7" s="16" t="s">
        <v>54</v>
      </c>
      <c r="G7" s="16" t="s">
        <v>55</v>
      </c>
      <c r="H7" s="16" t="s">
        <v>56</v>
      </c>
      <c r="I7" s="16" t="s">
        <v>62</v>
      </c>
      <c r="J7" s="16" t="s">
        <v>6</v>
      </c>
      <c r="K7" s="16" t="s">
        <v>52</v>
      </c>
      <c r="L7" s="16" t="s">
        <v>7</v>
      </c>
      <c r="O7" s="17"/>
      <c r="P7" s="17"/>
      <c r="Q7" s="17"/>
    </row>
    <row r="8" spans="1:17" s="12" customFormat="1" ht="15.75" customHeight="1">
      <c r="A8" s="21"/>
      <c r="B8" s="20"/>
      <c r="C8" s="20" t="s">
        <v>2</v>
      </c>
      <c r="D8" s="20"/>
      <c r="E8" s="20"/>
      <c r="F8" s="20"/>
      <c r="G8" s="20"/>
      <c r="H8" s="20"/>
      <c r="I8" s="20"/>
      <c r="J8" s="20"/>
      <c r="K8" s="20"/>
      <c r="L8" s="20"/>
    </row>
    <row r="9" spans="1:17" s="12" customFormat="1" ht="15.75" customHeight="1">
      <c r="A9" s="14">
        <v>1</v>
      </c>
      <c r="B9" s="13" t="s">
        <v>11</v>
      </c>
      <c r="C9" s="3"/>
      <c r="D9" s="16"/>
      <c r="E9" s="16"/>
      <c r="F9" s="16"/>
      <c r="G9" s="3">
        <v>1691</v>
      </c>
      <c r="H9" s="3">
        <v>575</v>
      </c>
      <c r="I9" s="3">
        <v>3216</v>
      </c>
      <c r="J9" s="16"/>
      <c r="K9" s="16"/>
      <c r="L9" s="16"/>
      <c r="M9" s="5">
        <f>SUM(C9:L9)</f>
        <v>5482</v>
      </c>
    </row>
    <row r="10" spans="1:17" s="12" customFormat="1" ht="15.75" customHeight="1">
      <c r="A10" s="14">
        <f>A9+1</f>
        <v>2</v>
      </c>
      <c r="B10" s="13" t="s">
        <v>15</v>
      </c>
      <c r="C10" s="3"/>
      <c r="D10" s="16"/>
      <c r="E10" s="16"/>
      <c r="F10" s="16"/>
      <c r="G10" s="3">
        <v>1110</v>
      </c>
      <c r="H10" s="3">
        <v>607</v>
      </c>
      <c r="I10" s="3"/>
      <c r="J10" s="16"/>
      <c r="K10" s="16"/>
      <c r="L10" s="16"/>
      <c r="M10" s="5">
        <f t="shared" ref="M10:M51" si="0">SUM(C10:L10)</f>
        <v>1717</v>
      </c>
    </row>
    <row r="11" spans="1:17" s="12" customFormat="1" ht="15.75" customHeight="1">
      <c r="A11" s="14">
        <f t="shared" ref="A11:A51" si="1">A10+1</f>
        <v>3</v>
      </c>
      <c r="B11" s="13" t="s">
        <v>16</v>
      </c>
      <c r="C11" s="3"/>
      <c r="D11" s="16"/>
      <c r="E11" s="16"/>
      <c r="F11" s="16"/>
      <c r="G11" s="3">
        <v>329</v>
      </c>
      <c r="H11" s="3">
        <v>803</v>
      </c>
      <c r="I11" s="3"/>
      <c r="J11" s="16"/>
      <c r="K11" s="16"/>
      <c r="L11" s="16"/>
      <c r="M11" s="5">
        <f t="shared" si="0"/>
        <v>1132</v>
      </c>
    </row>
    <row r="12" spans="1:17" s="12" customFormat="1" ht="15.75" customHeight="1">
      <c r="A12" s="14">
        <f t="shared" si="1"/>
        <v>4</v>
      </c>
      <c r="B12" s="13" t="s">
        <v>17</v>
      </c>
      <c r="C12" s="3"/>
      <c r="D12" s="16"/>
      <c r="E12" s="16"/>
      <c r="F12" s="16"/>
      <c r="G12" s="3"/>
      <c r="H12" s="3">
        <v>1662</v>
      </c>
      <c r="I12" s="3">
        <v>5336</v>
      </c>
      <c r="J12" s="16"/>
      <c r="K12" s="16"/>
      <c r="L12" s="16"/>
      <c r="M12" s="5">
        <f t="shared" si="0"/>
        <v>6998</v>
      </c>
    </row>
    <row r="13" spans="1:17" s="12" customFormat="1" ht="15.75" customHeight="1">
      <c r="A13" s="14">
        <f t="shared" si="1"/>
        <v>5</v>
      </c>
      <c r="B13" s="13" t="s">
        <v>18</v>
      </c>
      <c r="C13" s="3"/>
      <c r="D13" s="16"/>
      <c r="E13" s="16"/>
      <c r="F13" s="16"/>
      <c r="G13" s="3">
        <v>2032</v>
      </c>
      <c r="H13" s="3">
        <v>1111</v>
      </c>
      <c r="I13" s="3"/>
      <c r="J13" s="16"/>
      <c r="K13" s="16"/>
      <c r="L13" s="16"/>
      <c r="M13" s="5">
        <f t="shared" si="0"/>
        <v>3143</v>
      </c>
    </row>
    <row r="14" spans="1:17" s="12" customFormat="1" ht="15.75" customHeight="1">
      <c r="A14" s="14">
        <f t="shared" si="1"/>
        <v>6</v>
      </c>
      <c r="B14" s="13" t="s">
        <v>19</v>
      </c>
      <c r="C14" s="3"/>
      <c r="D14" s="16"/>
      <c r="E14" s="16"/>
      <c r="F14" s="16"/>
      <c r="G14" s="3">
        <v>1022</v>
      </c>
      <c r="H14" s="3">
        <v>597</v>
      </c>
      <c r="I14" s="3"/>
      <c r="J14" s="16"/>
      <c r="K14" s="16"/>
      <c r="L14" s="16"/>
      <c r="M14" s="5">
        <f t="shared" si="0"/>
        <v>1619</v>
      </c>
    </row>
    <row r="15" spans="1:17" s="12" customFormat="1" ht="15.75" customHeight="1">
      <c r="A15" s="14">
        <f t="shared" si="1"/>
        <v>7</v>
      </c>
      <c r="B15" s="13" t="s">
        <v>12</v>
      </c>
      <c r="C15" s="3">
        <v>1521</v>
      </c>
      <c r="D15" s="16"/>
      <c r="E15" s="16"/>
      <c r="F15" s="16"/>
      <c r="G15" s="3">
        <v>3843</v>
      </c>
      <c r="H15" s="3">
        <v>2726</v>
      </c>
      <c r="I15" s="3">
        <v>7875</v>
      </c>
      <c r="J15" s="16"/>
      <c r="K15" s="16"/>
      <c r="L15" s="16"/>
      <c r="M15" s="5">
        <f t="shared" si="0"/>
        <v>15965</v>
      </c>
    </row>
    <row r="16" spans="1:17" s="12" customFormat="1" ht="15.75" customHeight="1">
      <c r="A16" s="14">
        <f t="shared" si="1"/>
        <v>8</v>
      </c>
      <c r="B16" s="13" t="s">
        <v>20</v>
      </c>
      <c r="C16" s="3"/>
      <c r="D16" s="16"/>
      <c r="E16" s="16"/>
      <c r="F16" s="16"/>
      <c r="G16" s="3">
        <f>311-306</f>
        <v>5</v>
      </c>
      <c r="H16" s="3">
        <f>427-419</f>
        <v>8</v>
      </c>
      <c r="I16" s="3"/>
      <c r="J16" s="16"/>
      <c r="K16" s="16"/>
      <c r="L16" s="16"/>
      <c r="M16" s="5">
        <f t="shared" si="0"/>
        <v>13</v>
      </c>
    </row>
    <row r="17" spans="1:13" s="12" customFormat="1" ht="15.75" customHeight="1">
      <c r="A17" s="14">
        <f t="shared" si="1"/>
        <v>9</v>
      </c>
      <c r="B17" s="13" t="s">
        <v>21</v>
      </c>
      <c r="C17" s="3"/>
      <c r="D17" s="16"/>
      <c r="E17" s="16"/>
      <c r="F17" s="16"/>
      <c r="G17" s="3">
        <v>90</v>
      </c>
      <c r="H17" s="3">
        <v>222</v>
      </c>
      <c r="I17" s="3"/>
      <c r="J17" s="16"/>
      <c r="K17" s="16"/>
      <c r="L17" s="16"/>
      <c r="M17" s="5">
        <f t="shared" si="0"/>
        <v>312</v>
      </c>
    </row>
    <row r="18" spans="1:13" s="12" customFormat="1" ht="15.75" customHeight="1">
      <c r="A18" s="14">
        <f t="shared" si="1"/>
        <v>10</v>
      </c>
      <c r="B18" s="13" t="s">
        <v>22</v>
      </c>
      <c r="C18" s="3"/>
      <c r="D18" s="16"/>
      <c r="E18" s="16"/>
      <c r="F18" s="16"/>
      <c r="G18" s="3">
        <v>356</v>
      </c>
      <c r="H18" s="3">
        <v>665</v>
      </c>
      <c r="I18" s="3"/>
      <c r="J18" s="16"/>
      <c r="K18" s="16"/>
      <c r="L18" s="16"/>
      <c r="M18" s="5">
        <f t="shared" si="0"/>
        <v>1021</v>
      </c>
    </row>
    <row r="19" spans="1:13" s="12" customFormat="1" ht="15.75" customHeight="1">
      <c r="A19" s="14">
        <f t="shared" si="1"/>
        <v>11</v>
      </c>
      <c r="B19" s="13" t="s">
        <v>23</v>
      </c>
      <c r="C19" s="3"/>
      <c r="D19" s="16"/>
      <c r="E19" s="16"/>
      <c r="F19" s="16"/>
      <c r="G19" s="3">
        <f>1578+40</f>
        <v>1618</v>
      </c>
      <c r="H19" s="3">
        <v>409</v>
      </c>
      <c r="I19" s="3"/>
      <c r="J19" s="16"/>
      <c r="K19" s="16"/>
      <c r="L19" s="16"/>
      <c r="M19" s="5">
        <f t="shared" si="0"/>
        <v>2027</v>
      </c>
    </row>
    <row r="20" spans="1:13" s="12" customFormat="1" ht="15.75" customHeight="1">
      <c r="A20" s="14">
        <f t="shared" si="1"/>
        <v>12</v>
      </c>
      <c r="B20" s="13" t="s">
        <v>24</v>
      </c>
      <c r="C20" s="3"/>
      <c r="D20" s="16"/>
      <c r="E20" s="16"/>
      <c r="F20" s="16"/>
      <c r="G20" s="3">
        <v>123</v>
      </c>
      <c r="H20" s="3">
        <v>580</v>
      </c>
      <c r="I20" s="3"/>
      <c r="J20" s="16"/>
      <c r="K20" s="16"/>
      <c r="L20" s="16"/>
      <c r="M20" s="5">
        <f t="shared" si="0"/>
        <v>703</v>
      </c>
    </row>
    <row r="21" spans="1:13" s="12" customFormat="1" ht="15.75" customHeight="1">
      <c r="A21" s="14">
        <f t="shared" si="1"/>
        <v>13</v>
      </c>
      <c r="B21" s="13" t="s">
        <v>57</v>
      </c>
      <c r="C21" s="3"/>
      <c r="D21" s="16"/>
      <c r="E21" s="16"/>
      <c r="F21" s="16"/>
      <c r="G21" s="3">
        <v>272</v>
      </c>
      <c r="H21" s="3"/>
      <c r="I21" s="3"/>
      <c r="J21" s="16"/>
      <c r="K21" s="16"/>
      <c r="L21" s="16"/>
      <c r="M21" s="5">
        <f t="shared" si="0"/>
        <v>272</v>
      </c>
    </row>
    <row r="22" spans="1:13" s="12" customFormat="1" ht="15.75" customHeight="1">
      <c r="A22" s="14">
        <f t="shared" si="1"/>
        <v>14</v>
      </c>
      <c r="B22" s="13" t="s">
        <v>25</v>
      </c>
      <c r="C22" s="3"/>
      <c r="D22" s="16"/>
      <c r="E22" s="16"/>
      <c r="F22" s="16"/>
      <c r="G22" s="3">
        <v>5319</v>
      </c>
      <c r="H22" s="3">
        <v>2557</v>
      </c>
      <c r="I22" s="3"/>
      <c r="J22" s="16"/>
      <c r="K22" s="16"/>
      <c r="L22" s="16"/>
      <c r="M22" s="5">
        <f t="shared" si="0"/>
        <v>7876</v>
      </c>
    </row>
    <row r="23" spans="1:13" s="12" customFormat="1" ht="15.75" customHeight="1">
      <c r="A23" s="14">
        <f t="shared" si="1"/>
        <v>15</v>
      </c>
      <c r="B23" s="13" t="s">
        <v>26</v>
      </c>
      <c r="C23" s="3"/>
      <c r="D23" s="16"/>
      <c r="E23" s="16"/>
      <c r="F23" s="16"/>
      <c r="G23" s="3"/>
      <c r="H23" s="3">
        <v>552</v>
      </c>
      <c r="I23" s="3"/>
      <c r="J23" s="16"/>
      <c r="K23" s="16"/>
      <c r="L23" s="16"/>
      <c r="M23" s="5">
        <f t="shared" si="0"/>
        <v>552</v>
      </c>
    </row>
    <row r="24" spans="1:13" s="12" customFormat="1" ht="15.75" customHeight="1">
      <c r="A24" s="14">
        <f t="shared" si="1"/>
        <v>16</v>
      </c>
      <c r="B24" s="13" t="s">
        <v>27</v>
      </c>
      <c r="C24" s="3"/>
      <c r="D24" s="16"/>
      <c r="E24" s="16"/>
      <c r="F24" s="16"/>
      <c r="G24" s="3">
        <v>814</v>
      </c>
      <c r="H24" s="3">
        <v>480</v>
      </c>
      <c r="I24" s="3"/>
      <c r="J24" s="16"/>
      <c r="K24" s="16"/>
      <c r="L24" s="16"/>
      <c r="M24" s="5">
        <f t="shared" si="0"/>
        <v>1294</v>
      </c>
    </row>
    <row r="25" spans="1:13" s="12" customFormat="1" ht="15.75" customHeight="1">
      <c r="A25" s="14">
        <f t="shared" si="1"/>
        <v>17</v>
      </c>
      <c r="B25" s="13" t="s">
        <v>28</v>
      </c>
      <c r="C25" s="3"/>
      <c r="D25" s="16"/>
      <c r="E25" s="16"/>
      <c r="F25" s="16"/>
      <c r="G25" s="3">
        <v>1841</v>
      </c>
      <c r="H25" s="3">
        <v>1009</v>
      </c>
      <c r="I25" s="3"/>
      <c r="J25" s="16"/>
      <c r="K25" s="16"/>
      <c r="L25" s="16"/>
      <c r="M25" s="5">
        <f t="shared" si="0"/>
        <v>2850</v>
      </c>
    </row>
    <row r="26" spans="1:13" s="12" customFormat="1" ht="15.75" customHeight="1">
      <c r="A26" s="14">
        <f t="shared" si="1"/>
        <v>18</v>
      </c>
      <c r="B26" s="13" t="s">
        <v>29</v>
      </c>
      <c r="C26" s="3"/>
      <c r="D26" s="16"/>
      <c r="E26" s="16"/>
      <c r="F26" s="16"/>
      <c r="G26" s="3">
        <f>887-40</f>
        <v>847</v>
      </c>
      <c r="H26" s="3">
        <v>486</v>
      </c>
      <c r="I26" s="3"/>
      <c r="J26" s="16"/>
      <c r="K26" s="16"/>
      <c r="L26" s="16"/>
      <c r="M26" s="5">
        <f t="shared" si="0"/>
        <v>1333</v>
      </c>
    </row>
    <row r="27" spans="1:13" s="12" customFormat="1" ht="15.75" customHeight="1">
      <c r="A27" s="14">
        <f t="shared" si="1"/>
        <v>19</v>
      </c>
      <c r="B27" s="13" t="s">
        <v>30</v>
      </c>
      <c r="C27" s="3"/>
      <c r="D27" s="16"/>
      <c r="E27" s="16"/>
      <c r="F27" s="16"/>
      <c r="G27" s="3"/>
      <c r="H27" s="3">
        <v>2556</v>
      </c>
      <c r="I27" s="3"/>
      <c r="J27" s="16"/>
      <c r="K27" s="16"/>
      <c r="L27" s="16"/>
      <c r="M27" s="5">
        <f t="shared" si="0"/>
        <v>2556</v>
      </c>
    </row>
    <row r="28" spans="1:13" s="12" customFormat="1" ht="15.75" customHeight="1">
      <c r="A28" s="14">
        <f t="shared" si="1"/>
        <v>20</v>
      </c>
      <c r="B28" s="13" t="s">
        <v>31</v>
      </c>
      <c r="C28" s="3"/>
      <c r="D28" s="16"/>
      <c r="E28" s="16"/>
      <c r="F28" s="16"/>
      <c r="G28" s="3"/>
      <c r="H28" s="3">
        <v>593</v>
      </c>
      <c r="I28" s="3"/>
      <c r="J28" s="16"/>
      <c r="K28" s="16"/>
      <c r="L28" s="16"/>
      <c r="M28" s="5">
        <f t="shared" si="0"/>
        <v>593</v>
      </c>
    </row>
    <row r="29" spans="1:13" s="12" customFormat="1" ht="15.75" customHeight="1">
      <c r="A29" s="14">
        <f t="shared" si="1"/>
        <v>21</v>
      </c>
      <c r="B29" s="13" t="s">
        <v>32</v>
      </c>
      <c r="C29" s="3">
        <v>1219</v>
      </c>
      <c r="D29" s="16"/>
      <c r="E29" s="16"/>
      <c r="F29" s="16"/>
      <c r="G29" s="3">
        <v>2203</v>
      </c>
      <c r="H29" s="3">
        <v>1683</v>
      </c>
      <c r="I29" s="3">
        <v>5023</v>
      </c>
      <c r="J29" s="16"/>
      <c r="K29" s="16"/>
      <c r="L29" s="16"/>
      <c r="M29" s="5">
        <f t="shared" si="0"/>
        <v>10128</v>
      </c>
    </row>
    <row r="30" spans="1:13" s="12" customFormat="1" ht="15.75" customHeight="1">
      <c r="A30" s="14">
        <f t="shared" si="1"/>
        <v>22</v>
      </c>
      <c r="B30" s="13" t="s">
        <v>33</v>
      </c>
      <c r="C30" s="3"/>
      <c r="D30" s="16"/>
      <c r="E30" s="16"/>
      <c r="F30" s="16"/>
      <c r="G30" s="3">
        <v>1917</v>
      </c>
      <c r="H30" s="3">
        <v>1289</v>
      </c>
      <c r="I30" s="3"/>
      <c r="J30" s="16"/>
      <c r="K30" s="16"/>
      <c r="L30" s="16"/>
      <c r="M30" s="5">
        <f t="shared" si="0"/>
        <v>3206</v>
      </c>
    </row>
    <row r="31" spans="1:13" s="12" customFormat="1" ht="15.75" customHeight="1">
      <c r="A31" s="14">
        <f t="shared" si="1"/>
        <v>23</v>
      </c>
      <c r="B31" s="13" t="s">
        <v>34</v>
      </c>
      <c r="C31" s="3">
        <v>1567</v>
      </c>
      <c r="D31" s="3">
        <f>1133-254</f>
        <v>879</v>
      </c>
      <c r="E31" s="16"/>
      <c r="F31" s="16"/>
      <c r="G31" s="3">
        <v>4028</v>
      </c>
      <c r="H31" s="3">
        <v>2374</v>
      </c>
      <c r="I31" s="3">
        <v>17705</v>
      </c>
      <c r="J31" s="16"/>
      <c r="K31" s="16"/>
      <c r="L31" s="16"/>
      <c r="M31" s="5">
        <f t="shared" si="0"/>
        <v>26553</v>
      </c>
    </row>
    <row r="32" spans="1:13" s="12" customFormat="1" ht="15.75" customHeight="1">
      <c r="A32" s="14">
        <f t="shared" si="1"/>
        <v>24</v>
      </c>
      <c r="B32" s="13" t="s">
        <v>35</v>
      </c>
      <c r="C32" s="3"/>
      <c r="D32" s="16"/>
      <c r="E32" s="16"/>
      <c r="F32" s="16"/>
      <c r="G32" s="3">
        <v>2118</v>
      </c>
      <c r="H32" s="3"/>
      <c r="I32" s="3"/>
      <c r="J32" s="16"/>
      <c r="K32" s="16"/>
      <c r="L32" s="16"/>
      <c r="M32" s="5">
        <f t="shared" si="0"/>
        <v>2118</v>
      </c>
    </row>
    <row r="33" spans="1:13" s="12" customFormat="1" ht="15.75" customHeight="1">
      <c r="A33" s="14">
        <f t="shared" si="1"/>
        <v>25</v>
      </c>
      <c r="B33" s="13" t="s">
        <v>36</v>
      </c>
      <c r="C33" s="3"/>
      <c r="D33" s="16"/>
      <c r="E33" s="16"/>
      <c r="F33" s="16"/>
      <c r="G33" s="3">
        <f>1628+306</f>
        <v>1934</v>
      </c>
      <c r="H33" s="3">
        <f>1284+419</f>
        <v>1703</v>
      </c>
      <c r="I33" s="3"/>
      <c r="J33" s="16"/>
      <c r="K33" s="16"/>
      <c r="L33" s="16"/>
      <c r="M33" s="5">
        <f t="shared" si="0"/>
        <v>3637</v>
      </c>
    </row>
    <row r="34" spans="1:13" s="12" customFormat="1" ht="15.75" customHeight="1">
      <c r="A34" s="14">
        <f t="shared" si="1"/>
        <v>26</v>
      </c>
      <c r="B34" s="13" t="s">
        <v>37</v>
      </c>
      <c r="C34" s="3">
        <f>1991-7</f>
        <v>1984</v>
      </c>
      <c r="D34" s="16"/>
      <c r="E34" s="16"/>
      <c r="F34" s="16"/>
      <c r="G34" s="3">
        <v>3405</v>
      </c>
      <c r="H34" s="3">
        <v>2100</v>
      </c>
      <c r="I34" s="3"/>
      <c r="J34" s="16"/>
      <c r="K34" s="16"/>
      <c r="L34" s="16"/>
      <c r="M34" s="5">
        <f t="shared" si="0"/>
        <v>7489</v>
      </c>
    </row>
    <row r="35" spans="1:13" s="12" customFormat="1" ht="15.75" customHeight="1">
      <c r="A35" s="14">
        <f t="shared" si="1"/>
        <v>27</v>
      </c>
      <c r="B35" s="13" t="s">
        <v>38</v>
      </c>
      <c r="C35" s="3"/>
      <c r="D35" s="16"/>
      <c r="E35" s="16"/>
      <c r="F35" s="16"/>
      <c r="G35" s="3">
        <v>6786</v>
      </c>
      <c r="H35" s="3">
        <v>2530</v>
      </c>
      <c r="I35" s="3"/>
      <c r="J35" s="16"/>
      <c r="K35" s="16"/>
      <c r="L35" s="16"/>
      <c r="M35" s="5">
        <f t="shared" si="0"/>
        <v>9316</v>
      </c>
    </row>
    <row r="36" spans="1:13" s="12" customFormat="1" ht="15.75" customHeight="1">
      <c r="A36" s="14">
        <f t="shared" si="1"/>
        <v>28</v>
      </c>
      <c r="B36" s="13" t="s">
        <v>13</v>
      </c>
      <c r="C36" s="3">
        <f>2609+7</f>
        <v>2616</v>
      </c>
      <c r="D36" s="3">
        <f>2672+264</f>
        <v>2936</v>
      </c>
      <c r="E36" s="16"/>
      <c r="F36" s="16"/>
      <c r="G36" s="3">
        <v>13971</v>
      </c>
      <c r="H36" s="3">
        <v>5389</v>
      </c>
      <c r="I36" s="16"/>
      <c r="J36" s="16"/>
      <c r="K36" s="16"/>
      <c r="L36" s="16"/>
      <c r="M36" s="5">
        <f t="shared" si="0"/>
        <v>24912</v>
      </c>
    </row>
    <row r="37" spans="1:13" s="12" customFormat="1" ht="15.75" customHeight="1">
      <c r="A37" s="14">
        <f t="shared" si="1"/>
        <v>29</v>
      </c>
      <c r="B37" s="13" t="s">
        <v>39</v>
      </c>
      <c r="C37" s="3"/>
      <c r="D37" s="16"/>
      <c r="E37" s="16"/>
      <c r="F37" s="16"/>
      <c r="G37" s="3">
        <v>5287</v>
      </c>
      <c r="H37" s="3">
        <v>286</v>
      </c>
      <c r="I37" s="16"/>
      <c r="J37" s="16"/>
      <c r="K37" s="16"/>
      <c r="L37" s="16"/>
      <c r="M37" s="5">
        <f t="shared" si="0"/>
        <v>5573</v>
      </c>
    </row>
    <row r="38" spans="1:13" s="12" customFormat="1" ht="15.75" customHeight="1">
      <c r="A38" s="14">
        <f t="shared" si="1"/>
        <v>30</v>
      </c>
      <c r="B38" s="13" t="s">
        <v>40</v>
      </c>
      <c r="C38" s="3">
        <v>2464</v>
      </c>
      <c r="D38" s="16"/>
      <c r="E38" s="16"/>
      <c r="F38" s="16"/>
      <c r="G38" s="3">
        <v>2611</v>
      </c>
      <c r="H38" s="3">
        <v>1539</v>
      </c>
      <c r="I38" s="16"/>
      <c r="J38" s="16"/>
      <c r="K38" s="16"/>
      <c r="L38" s="16"/>
      <c r="M38" s="5">
        <f t="shared" si="0"/>
        <v>6614</v>
      </c>
    </row>
    <row r="39" spans="1:13" s="12" customFormat="1" ht="15.75" customHeight="1">
      <c r="A39" s="14">
        <f t="shared" si="1"/>
        <v>31</v>
      </c>
      <c r="B39" s="13" t="s">
        <v>41</v>
      </c>
      <c r="C39" s="3"/>
      <c r="D39" s="16"/>
      <c r="E39" s="16"/>
      <c r="F39" s="16"/>
      <c r="G39" s="3">
        <v>2420</v>
      </c>
      <c r="H39" s="3">
        <v>1334</v>
      </c>
      <c r="I39" s="16"/>
      <c r="J39" s="16"/>
      <c r="K39" s="16"/>
      <c r="L39" s="16"/>
      <c r="M39" s="5">
        <f t="shared" si="0"/>
        <v>3754</v>
      </c>
    </row>
    <row r="40" spans="1:13" s="12" customFormat="1" ht="15.75" customHeight="1">
      <c r="A40" s="14">
        <f t="shared" si="1"/>
        <v>32</v>
      </c>
      <c r="B40" s="13" t="s">
        <v>42</v>
      </c>
      <c r="C40" s="3"/>
      <c r="D40" s="16"/>
      <c r="E40" s="16"/>
      <c r="F40" s="16"/>
      <c r="G40" s="3">
        <v>823</v>
      </c>
      <c r="H40" s="3">
        <v>205</v>
      </c>
      <c r="I40" s="16"/>
      <c r="J40" s="16"/>
      <c r="K40" s="16"/>
      <c r="L40" s="16"/>
      <c r="M40" s="5">
        <f t="shared" si="0"/>
        <v>1028</v>
      </c>
    </row>
    <row r="41" spans="1:13" ht="36.950000000000003" customHeight="1">
      <c r="A41" s="14">
        <f t="shared" si="1"/>
        <v>33</v>
      </c>
      <c r="B41" s="9" t="s">
        <v>43</v>
      </c>
      <c r="C41" s="3">
        <f>500+432</f>
        <v>932</v>
      </c>
      <c r="D41" s="3">
        <v>706</v>
      </c>
      <c r="E41" s="3"/>
      <c r="F41" s="3"/>
      <c r="G41" s="3">
        <v>1480</v>
      </c>
      <c r="H41" s="3">
        <v>3177</v>
      </c>
      <c r="I41" s="3"/>
      <c r="J41" s="3"/>
      <c r="K41" s="3"/>
      <c r="L41" s="3"/>
      <c r="M41" s="5">
        <f t="shared" si="0"/>
        <v>6295</v>
      </c>
    </row>
    <row r="42" spans="1:13" ht="36.950000000000003" customHeight="1">
      <c r="A42" s="14">
        <f t="shared" si="1"/>
        <v>34</v>
      </c>
      <c r="B42" s="9" t="s">
        <v>44</v>
      </c>
      <c r="C42" s="3">
        <f>500-432</f>
        <v>68</v>
      </c>
      <c r="D42" s="3">
        <v>1000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5">
        <f>SUM(C42:L42)</f>
        <v>4768</v>
      </c>
    </row>
    <row r="43" spans="1:13" ht="20.100000000000001" customHeight="1">
      <c r="A43" s="14">
        <f t="shared" si="1"/>
        <v>35</v>
      </c>
      <c r="B43" s="9" t="s">
        <v>9</v>
      </c>
      <c r="C43" s="3">
        <v>4918</v>
      </c>
      <c r="D43" s="3">
        <f>2000-10</f>
        <v>1990</v>
      </c>
      <c r="E43" s="3"/>
      <c r="F43" s="3">
        <v>694</v>
      </c>
      <c r="G43" s="3">
        <v>599</v>
      </c>
      <c r="H43" s="3">
        <v>1746</v>
      </c>
      <c r="I43" s="3"/>
      <c r="J43" s="3"/>
      <c r="K43" s="3"/>
      <c r="L43" s="3">
        <v>88000</v>
      </c>
      <c r="M43" s="5">
        <f t="shared" si="0"/>
        <v>97947</v>
      </c>
    </row>
    <row r="44" spans="1:13" ht="20.100000000000001" customHeight="1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5">
        <f t="shared" si="0"/>
        <v>44845</v>
      </c>
    </row>
    <row r="45" spans="1:13" ht="20.100000000000001" customHeight="1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5">
        <f t="shared" si="0"/>
        <v>607</v>
      </c>
    </row>
    <row r="46" spans="1:13" ht="20.100000000000001" customHeight="1">
      <c r="A46" s="14">
        <f t="shared" si="1"/>
        <v>38</v>
      </c>
      <c r="B46" s="9" t="s">
        <v>46</v>
      </c>
      <c r="C46" s="3">
        <v>1621</v>
      </c>
      <c r="D46" s="3">
        <f>1123-4</f>
        <v>1119</v>
      </c>
      <c r="E46" s="3"/>
      <c r="F46" s="3"/>
      <c r="G46" s="3"/>
      <c r="H46" s="3"/>
      <c r="I46" s="3"/>
      <c r="J46" s="3"/>
      <c r="K46" s="3"/>
      <c r="L46" s="3"/>
      <c r="M46" s="5">
        <f t="shared" si="0"/>
        <v>2740</v>
      </c>
    </row>
    <row r="47" spans="1:13" ht="20.100000000000001" customHeight="1">
      <c r="A47" s="14">
        <f t="shared" si="1"/>
        <v>39</v>
      </c>
      <c r="B47" s="9" t="s">
        <v>47</v>
      </c>
      <c r="C47" s="3">
        <v>1611</v>
      </c>
      <c r="D47" s="3">
        <f>1108+4</f>
        <v>1112</v>
      </c>
      <c r="E47" s="3"/>
      <c r="F47" s="3"/>
      <c r="G47" s="3"/>
      <c r="H47" s="3"/>
      <c r="I47" s="3"/>
      <c r="J47" s="3"/>
      <c r="K47" s="3"/>
      <c r="L47" s="3"/>
      <c r="M47" s="5">
        <f t="shared" si="0"/>
        <v>2723</v>
      </c>
    </row>
    <row r="48" spans="1:13" ht="20.100000000000001" customHeight="1">
      <c r="A48" s="14">
        <f t="shared" si="1"/>
        <v>40</v>
      </c>
      <c r="B48" s="9" t="s">
        <v>48</v>
      </c>
      <c r="C48" s="3"/>
      <c r="D48" s="3">
        <v>1634</v>
      </c>
      <c r="E48" s="3"/>
      <c r="F48" s="3"/>
      <c r="G48" s="3"/>
      <c r="H48" s="3"/>
      <c r="I48" s="3"/>
      <c r="J48" s="3"/>
      <c r="K48" s="3"/>
      <c r="L48" s="3"/>
      <c r="M48" s="5">
        <f t="shared" si="0"/>
        <v>1634</v>
      </c>
    </row>
    <row r="49" spans="1:13" ht="36.950000000000003" customHeight="1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5">
        <f t="shared" si="0"/>
        <v>2500</v>
      </c>
    </row>
    <row r="50" spans="1:13" ht="36.950000000000003" customHeight="1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5">
        <f t="shared" si="0"/>
        <v>2000</v>
      </c>
    </row>
    <row r="51" spans="1:13" ht="20.100000000000001" customHeight="1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5">
        <f t="shared" si="0"/>
        <v>49657</v>
      </c>
    </row>
    <row r="52" spans="1:13" ht="30" customHeight="1">
      <c r="A52" s="6"/>
      <c r="B52" s="4" t="s">
        <v>3</v>
      </c>
      <c r="C52" s="15">
        <f>SUM(C9:C51)</f>
        <v>20521</v>
      </c>
      <c r="D52" s="15">
        <f t="shared" ref="D52:H52" si="2">SUM(D9:D51)</f>
        <v>11376</v>
      </c>
      <c r="E52" s="15">
        <f t="shared" si="2"/>
        <v>49657</v>
      </c>
      <c r="F52" s="15">
        <f t="shared" si="2"/>
        <v>694</v>
      </c>
      <c r="G52" s="15">
        <f t="shared" si="2"/>
        <v>76776</v>
      </c>
      <c r="H52" s="15">
        <f t="shared" si="2"/>
        <v>44278</v>
      </c>
      <c r="I52" s="15">
        <f>SUM(I9:I51)</f>
        <v>84000</v>
      </c>
      <c r="J52" s="15">
        <f>SUM(J9:J51)</f>
        <v>2000</v>
      </c>
      <c r="K52" s="15">
        <f>SUM(K9:K51)</f>
        <v>200</v>
      </c>
      <c r="L52" s="15">
        <f>SUM(L9:L51)</f>
        <v>88000</v>
      </c>
      <c r="M52" s="5">
        <f>SUM(M9:M51)</f>
        <v>377502</v>
      </c>
    </row>
    <row r="53" spans="1:13">
      <c r="B53" s="1" t="s">
        <v>4</v>
      </c>
    </row>
    <row r="57" spans="1:13">
      <c r="I57" s="5"/>
      <c r="J57" s="5"/>
      <c r="K57" s="5"/>
    </row>
  </sheetData>
  <mergeCells count="8">
    <mergeCell ref="O7:Q7"/>
    <mergeCell ref="I2:L2"/>
    <mergeCell ref="B4:L4"/>
    <mergeCell ref="C8:L8"/>
    <mergeCell ref="A6:A8"/>
    <mergeCell ref="B6:B8"/>
    <mergeCell ref="C6:H6"/>
    <mergeCell ref="I6:L6"/>
  </mergeCells>
  <phoneticPr fontId="0" type="noConversion"/>
  <pageMargins left="0.62992125984251968" right="0.11811023622047245" top="0.47244094488188981" bottom="0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2019-08-06T08:30:54Z</cp:lastPrinted>
  <dcterms:created xsi:type="dcterms:W3CDTF">2006-09-16T00:00:00Z</dcterms:created>
  <dcterms:modified xsi:type="dcterms:W3CDTF">2020-04-21T05:51:34Z</dcterms:modified>
</cp:coreProperties>
</file>